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activeX/activeX2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0" yWindow="45" windowWidth="17100" windowHeight="21075"/>
  </bookViews>
  <sheets>
    <sheet name="Indirect+ARC" sheetId="1" r:id="rId1"/>
    <sheet name="IM+L" sheetId="2" r:id="rId2"/>
    <sheet name="RSLO" sheetId="3" r:id="rId3"/>
  </sheets>
  <calcPr calcId="125725"/>
</workbook>
</file>

<file path=xl/calcChain.xml><?xml version="1.0" encoding="utf-8"?>
<calcChain xmlns="http://schemas.openxmlformats.org/spreadsheetml/2006/main">
  <c r="B19" i="3"/>
  <c r="C9" i="1"/>
  <c r="C8"/>
  <c r="B9"/>
  <c r="H4"/>
  <c r="I3" i="3" l="1"/>
  <c r="J3"/>
  <c r="I4"/>
  <c r="J4"/>
  <c r="I5"/>
  <c r="J5"/>
  <c r="I6"/>
  <c r="J6"/>
  <c r="I7"/>
  <c r="J7"/>
  <c r="I8"/>
  <c r="J8"/>
  <c r="I9"/>
  <c r="J9"/>
  <c r="I10"/>
  <c r="J10"/>
  <c r="I11"/>
  <c r="J11"/>
  <c r="J2"/>
  <c r="I2"/>
  <c r="G2"/>
  <c r="B3"/>
  <c r="B2"/>
  <c r="H3"/>
  <c r="H4"/>
  <c r="H5"/>
  <c r="H6"/>
  <c r="H7"/>
  <c r="H8"/>
  <c r="H9"/>
  <c r="H10"/>
  <c r="H11"/>
  <c r="H2"/>
  <c r="G3"/>
  <c r="G4"/>
  <c r="G5"/>
  <c r="G6"/>
  <c r="G7"/>
  <c r="G8"/>
  <c r="G9"/>
  <c r="G10"/>
  <c r="G11"/>
  <c r="B7"/>
  <c r="B6"/>
  <c r="B3" i="2"/>
  <c r="F26" i="1"/>
  <c r="F27"/>
  <c r="F25"/>
  <c r="B30"/>
  <c r="B4"/>
  <c r="B24" i="3"/>
  <c r="B6" i="1"/>
  <c r="B25" i="3"/>
  <c r="B21"/>
  <c r="B5" i="1"/>
  <c r="B8" l="1"/>
  <c r="B35" i="2"/>
  <c r="B17" l="1"/>
  <c r="B19"/>
  <c r="B21"/>
  <c r="B18"/>
  <c r="K17"/>
  <c r="K18"/>
  <c r="K19"/>
  <c r="K20"/>
  <c r="K16"/>
  <c r="B5"/>
  <c r="B4"/>
  <c r="I11"/>
  <c r="J11"/>
  <c r="H11"/>
  <c r="L7"/>
  <c r="L8"/>
  <c r="L9"/>
  <c r="L6"/>
  <c r="B31" i="1"/>
  <c r="B22"/>
  <c r="B14"/>
  <c r="I17" i="2" l="1"/>
  <c r="I19"/>
  <c r="I15"/>
  <c r="I16" s="1"/>
  <c r="A2" i="1"/>
  <c r="H1"/>
  <c r="H3"/>
  <c r="B2"/>
  <c r="B18"/>
  <c r="B16"/>
</calcChain>
</file>

<file path=xl/sharedStrings.xml><?xml version="1.0" encoding="utf-8"?>
<sst xmlns="http://schemas.openxmlformats.org/spreadsheetml/2006/main" count="103" uniqueCount="98">
  <si>
    <t>B1</t>
  </si>
  <si>
    <t># to Examine</t>
  </si>
  <si>
    <t>Text for Range</t>
  </si>
  <si>
    <t>Maximum 1-#</t>
  </si>
  <si>
    <t>Student</t>
  </si>
  <si>
    <t>Column</t>
  </si>
  <si>
    <t>A12</t>
  </si>
  <si>
    <t>Array Start Cell</t>
  </si>
  <si>
    <t>Array End Cell</t>
  </si>
  <si>
    <t>Final Percentage</t>
  </si>
  <si>
    <t>Sum  (Choose range)</t>
  </si>
  <si>
    <t>Who (Choose cell)</t>
  </si>
  <si>
    <t>Grade (Choose value)</t>
  </si>
  <si>
    <t>Alice</t>
  </si>
  <si>
    <t>Bob</t>
  </si>
  <si>
    <t>Carol</t>
  </si>
  <si>
    <t>Columns for Max</t>
  </si>
  <si>
    <t>Row</t>
  </si>
  <si>
    <t>Banana</t>
  </si>
  <si>
    <t>Orange</t>
  </si>
  <si>
    <t>Nectarine</t>
  </si>
  <si>
    <t>Pear</t>
  </si>
  <si>
    <t>Jan</t>
  </si>
  <si>
    <t>Feb</t>
  </si>
  <si>
    <t>Mar</t>
  </si>
  <si>
    <t>Fruit/Month</t>
  </si>
  <si>
    <t>Average(Row)</t>
  </si>
  <si>
    <t>Average(Column)</t>
  </si>
  <si>
    <t>INDEX(Row,Column)</t>
  </si>
  <si>
    <t>Row 1</t>
  </si>
  <si>
    <t>Row 2</t>
  </si>
  <si>
    <t>Row 3</t>
  </si>
  <si>
    <t>Row 4</t>
  </si>
  <si>
    <t>Row 5</t>
  </si>
  <si>
    <t>Column 1</t>
  </si>
  <si>
    <t>Column 2</t>
  </si>
  <si>
    <t>Column 3</t>
  </si>
  <si>
    <t>Column 4</t>
  </si>
  <si>
    <t>Column Sums</t>
  </si>
  <si>
    <t>Row Sums</t>
  </si>
  <si>
    <t>Index</t>
  </si>
  <si>
    <t>Tax Rate</t>
  </si>
  <si>
    <t>Income</t>
  </si>
  <si>
    <t>Single Filer</t>
  </si>
  <si>
    <t>Match Index</t>
  </si>
  <si>
    <t>Tax Rate (direct)</t>
  </si>
  <si>
    <t>Match value</t>
  </si>
  <si>
    <t>Match Type: -1, 0, 1</t>
  </si>
  <si>
    <t>INDEX(MATCH)</t>
  </si>
  <si>
    <t>No Order</t>
  </si>
  <si>
    <t>Min-Max</t>
  </si>
  <si>
    <t>Max-Min</t>
  </si>
  <si>
    <t>Tax Rate (lookup)</t>
  </si>
  <si>
    <t>A</t>
  </si>
  <si>
    <t>B</t>
  </si>
  <si>
    <t>C</t>
  </si>
  <si>
    <t>D</t>
  </si>
  <si>
    <t>F</t>
  </si>
  <si>
    <t>Grade</t>
  </si>
  <si>
    <t>Score</t>
  </si>
  <si>
    <t>[0,100]</t>
  </si>
  <si>
    <t>by 1</t>
  </si>
  <si>
    <t>Enter Scores</t>
  </si>
  <si>
    <t>Max 1-#</t>
  </si>
  <si>
    <t>Max 1=#  (v 2)</t>
  </si>
  <si>
    <t>ADDRESS/ROW Identity</t>
  </si>
  <si>
    <t>ROW/INDIRECT/ADDRESS</t>
  </si>
  <si>
    <t>Sums</t>
  </si>
  <si>
    <t>Low Income</t>
  </si>
  <si>
    <t>High Income</t>
  </si>
  <si>
    <t>Tax Rate (via I16)</t>
  </si>
  <si>
    <t>Enter Value</t>
  </si>
  <si>
    <t>Enter Selection</t>
  </si>
  <si>
    <t>SMALL selection</t>
  </si>
  <si>
    <t>LARGE Selection</t>
  </si>
  <si>
    <t>Value</t>
  </si>
  <si>
    <t>Smallest</t>
  </si>
  <si>
    <t>Largest</t>
  </si>
  <si>
    <t>Rank (Largest 1)</t>
  </si>
  <si>
    <t>Rank (Smallest 1)</t>
  </si>
  <si>
    <t>F16</t>
  </si>
  <si>
    <t>Height</t>
  </si>
  <si>
    <t>Width</t>
  </si>
  <si>
    <t>Upper-Left Cell</t>
  </si>
  <si>
    <t>OFFSET (as Text)</t>
  </si>
  <si>
    <t>Rows (down)</t>
  </si>
  <si>
    <t>Cols (right)</t>
  </si>
  <si>
    <t>For orange cells</t>
  </si>
  <si>
    <t xml:space="preserve">  Row Start of OFFSET</t>
  </si>
  <si>
    <t xml:space="preserve">  Column Start of OFFSET</t>
  </si>
  <si>
    <t>SUM of OFFSET's range</t>
  </si>
  <si>
    <t>[1,3] by 1</t>
  </si>
  <si>
    <t>IMPORTANT</t>
  </si>
  <si>
    <t>Match in D15:D24</t>
  </si>
  <si>
    <t>Match in E15:E24</t>
  </si>
  <si>
    <t>Match inF15:F24</t>
  </si>
  <si>
    <t>Its Rank (order omitted)</t>
  </si>
  <si>
    <t>Its Rank (order=1)</t>
  </si>
</sst>
</file>

<file path=xl/styles.xml><?xml version="1.0" encoding="utf-8"?>
<styleSheet xmlns="http://schemas.openxmlformats.org/spreadsheetml/2006/main">
  <numFmts count="1">
    <numFmt numFmtId="164" formatCode="0.000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0" borderId="0" xfId="0" applyNumberFormat="1"/>
    <xf numFmtId="0" fontId="0" fillId="2" borderId="0" xfId="0" applyFill="1"/>
    <xf numFmtId="0" fontId="1" fillId="2" borderId="0" xfId="0" applyFont="1" applyFill="1"/>
    <xf numFmtId="0" fontId="1" fillId="0" borderId="0" xfId="0" applyFont="1"/>
    <xf numFmtId="0" fontId="0" fillId="0" borderId="0" xfId="0" applyAlignment="1">
      <alignment horizontal="right"/>
    </xf>
    <xf numFmtId="2" fontId="0" fillId="0" borderId="0" xfId="0" applyNumberFormat="1"/>
    <xf numFmtId="0" fontId="1" fillId="0" borderId="0" xfId="0" applyFont="1" applyAlignment="1">
      <alignment horizontal="right"/>
    </xf>
    <xf numFmtId="2" fontId="0" fillId="0" borderId="0" xfId="0" applyNumberFormat="1" applyFont="1"/>
    <xf numFmtId="3" fontId="0" fillId="0" borderId="0" xfId="0" applyNumberFormat="1"/>
    <xf numFmtId="1" fontId="0" fillId="0" borderId="0" xfId="0" applyNumberFormat="1"/>
    <xf numFmtId="1" fontId="1" fillId="0" borderId="0" xfId="0" applyNumberFormat="1" applyFont="1"/>
    <xf numFmtId="0" fontId="0" fillId="2" borderId="0" xfId="0" applyFill="1" applyAlignment="1">
      <alignment horizontal="right"/>
    </xf>
    <xf numFmtId="3" fontId="0" fillId="2" borderId="0" xfId="0" applyNumberFormat="1" applyFill="1"/>
  </cellXfs>
  <cellStyles count="1">
    <cellStyle name="Normal" xfId="0" builtinId="0"/>
  </cellStyles>
  <dxfs count="11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J31"/>
  <sheetViews>
    <sheetView tabSelected="1" workbookViewId="0">
      <selection activeCell="E31" sqref="E31"/>
    </sheetView>
  </sheetViews>
  <sheetFormatPr defaultRowHeight="15"/>
  <cols>
    <col min="1" max="1" width="23.7109375" bestFit="1" customWidth="1"/>
    <col min="2" max="2" width="9.42578125" customWidth="1"/>
    <col min="7" max="7" width="13.85546875" bestFit="1" customWidth="1"/>
  </cols>
  <sheetData>
    <row r="1" spans="1:10">
      <c r="A1" s="3" t="s">
        <v>0</v>
      </c>
      <c r="B1">
        <v>3</v>
      </c>
      <c r="C1">
        <v>5</v>
      </c>
      <c r="D1">
        <v>7</v>
      </c>
      <c r="F1" s="1">
        <v>0.59049437057931309</v>
      </c>
      <c r="G1" s="4" t="s">
        <v>2</v>
      </c>
      <c r="H1" t="str">
        <f>"F1:F"&amp;H2</f>
        <v>F1:F3</v>
      </c>
    </row>
    <row r="2" spans="1:10">
      <c r="A2" s="4" t="str">
        <f>"=INDIRECT(A1)"</f>
        <v>=INDIRECT(A1)</v>
      </c>
      <c r="B2">
        <f ca="1">INDIRECT(A1)</f>
        <v>3</v>
      </c>
      <c r="F2" s="1">
        <v>0.23188703059777538</v>
      </c>
      <c r="G2" s="4" t="s">
        <v>1</v>
      </c>
      <c r="H2" s="2">
        <v>3</v>
      </c>
    </row>
    <row r="3" spans="1:10">
      <c r="F3" s="1">
        <v>0.60100237629674336</v>
      </c>
      <c r="G3" s="4" t="s">
        <v>63</v>
      </c>
      <c r="H3">
        <f ca="1">MAX(INDIRECT(H1))</f>
        <v>0.60100237629674336</v>
      </c>
    </row>
    <row r="4" spans="1:10">
      <c r="A4" s="4" t="s">
        <v>65</v>
      </c>
      <c r="B4" s="5" t="str">
        <f>ADDRESS(ROW(A2), COLUMN(A2),4)</f>
        <v>A2</v>
      </c>
      <c r="F4" s="1">
        <v>0.96837862799694396</v>
      </c>
      <c r="G4" s="4" t="s">
        <v>64</v>
      </c>
      <c r="H4">
        <f ca="1">MAX(INDIRECT("F1:F"&amp;H2))</f>
        <v>0.60100237629674336</v>
      </c>
    </row>
    <row r="5" spans="1:10">
      <c r="A5" s="4" t="s">
        <v>66</v>
      </c>
      <c r="B5">
        <f ca="1">ROW(INDIRECT(ADDRESS(2,3)))</f>
        <v>2</v>
      </c>
      <c r="F5" s="1">
        <v>3.5223203351252508E-2</v>
      </c>
    </row>
    <row r="6" spans="1:10">
      <c r="A6" s="4" t="s">
        <v>66</v>
      </c>
      <c r="B6">
        <f ca="1">COLUMN(INDIRECT(ADDRESS(2,3)))</f>
        <v>3</v>
      </c>
      <c r="F6" s="1">
        <v>0.33543022973387471</v>
      </c>
    </row>
    <row r="7" spans="1:10">
      <c r="F7" s="1">
        <v>0.4121027901697234</v>
      </c>
    </row>
    <row r="8" spans="1:10">
      <c r="B8" t="str">
        <f>"(" &amp; ROW() &amp; "," &amp; COLUMN() &amp; ")"</f>
        <v>(8,2)</v>
      </c>
      <c r="C8" t="str">
        <f>"(" &amp; ROW() &amp; "," &amp; COLUMN() &amp; ")"</f>
        <v>(8,3)</v>
      </c>
      <c r="F8" s="1">
        <v>0.36690672038266658</v>
      </c>
    </row>
    <row r="9" spans="1:10">
      <c r="B9" t="str">
        <f>"(" &amp; ROW() &amp; "," &amp; COLUMN() &amp; ")"</f>
        <v>(9,2)</v>
      </c>
      <c r="C9" t="str">
        <f>"(" &amp; ROW() &amp; "," &amp; COLUMN() &amp; ")"</f>
        <v>(9,3)</v>
      </c>
      <c r="F9" s="1">
        <v>0.96909356554452253</v>
      </c>
    </row>
    <row r="10" spans="1:10">
      <c r="F10" s="1">
        <v>0.5084381628486554</v>
      </c>
    </row>
    <row r="12" spans="1:10">
      <c r="A12" s="1">
        <v>0.59049437057931309</v>
      </c>
      <c r="B12" s="1">
        <v>0.23188703059777538</v>
      </c>
      <c r="C12" s="1">
        <v>0.60100237629674336</v>
      </c>
      <c r="D12" s="1">
        <v>0.96837862799694396</v>
      </c>
      <c r="E12" s="1">
        <v>3.5223203351252508E-2</v>
      </c>
      <c r="F12" s="1">
        <v>0.33543022973387471</v>
      </c>
      <c r="G12" s="1">
        <v>0.4121027901697234</v>
      </c>
      <c r="H12" s="1">
        <v>0.36690672038266658</v>
      </c>
      <c r="I12" s="1">
        <v>0.96909356554452253</v>
      </c>
      <c r="J12" s="1">
        <v>0.5084381628486554</v>
      </c>
    </row>
    <row r="13" spans="1:10">
      <c r="A13" s="4" t="s">
        <v>7</v>
      </c>
      <c r="B13" t="s">
        <v>6</v>
      </c>
    </row>
    <row r="14" spans="1:10">
      <c r="A14" s="4" t="s">
        <v>8</v>
      </c>
      <c r="B14" t="str">
        <f ca="1">ADDRESS(ROW(INDIRECT(B13)),COLUMN(INDIRECT(B13))+B15-1,4)</f>
        <v>C12</v>
      </c>
    </row>
    <row r="15" spans="1:10">
      <c r="A15" s="4" t="s">
        <v>1</v>
      </c>
      <c r="B15" s="2">
        <v>3</v>
      </c>
    </row>
    <row r="16" spans="1:10">
      <c r="A16" s="4" t="s">
        <v>3</v>
      </c>
      <c r="B16">
        <f ca="1">MAX(INDIRECT(B13&amp;":"&amp;B14))</f>
        <v>0.60100237629674336</v>
      </c>
    </row>
    <row r="18" spans="1:6">
      <c r="A18" s="4" t="s">
        <v>16</v>
      </c>
      <c r="B18" s="4">
        <f ca="1">COLUMNS(INDIRECT(B13&amp;":"&amp;B14))</f>
        <v>3</v>
      </c>
    </row>
    <row r="19" spans="1:6">
      <c r="A19" s="4"/>
      <c r="B19" s="4"/>
    </row>
    <row r="21" spans="1:6">
      <c r="A21" s="4" t="s">
        <v>9</v>
      </c>
      <c r="B21" s="2">
        <v>100</v>
      </c>
    </row>
    <row r="22" spans="1:6">
      <c r="A22" s="4" t="s">
        <v>12</v>
      </c>
      <c r="B22" s="5" t="str">
        <f>IF(B21&lt;60,"F", CHOOSE(B21/10-5,"D","C","B","A","A"))</f>
        <v>A</v>
      </c>
    </row>
    <row r="24" spans="1:6">
      <c r="F24" s="7" t="s">
        <v>67</v>
      </c>
    </row>
    <row r="25" spans="1:6">
      <c r="A25" s="4" t="s">
        <v>13</v>
      </c>
      <c r="B25">
        <v>70</v>
      </c>
      <c r="C25">
        <v>68</v>
      </c>
      <c r="D25">
        <v>75</v>
      </c>
      <c r="F25">
        <f>SUM(B25:D25)</f>
        <v>213</v>
      </c>
    </row>
    <row r="26" spans="1:6">
      <c r="A26" s="4" t="s">
        <v>14</v>
      </c>
      <c r="B26">
        <v>90</v>
      </c>
      <c r="C26">
        <v>95</v>
      </c>
      <c r="D26">
        <v>88</v>
      </c>
      <c r="F26">
        <f t="shared" ref="F26:F27" si="0">SUM(B26:D26)</f>
        <v>273</v>
      </c>
    </row>
    <row r="27" spans="1:6">
      <c r="A27" s="4" t="s">
        <v>15</v>
      </c>
      <c r="B27">
        <v>84</v>
      </c>
      <c r="C27">
        <v>82</v>
      </c>
      <c r="D27">
        <v>85</v>
      </c>
      <c r="F27">
        <f t="shared" si="0"/>
        <v>251</v>
      </c>
    </row>
    <row r="29" spans="1:6">
      <c r="A29" s="4" t="s">
        <v>4</v>
      </c>
      <c r="B29" s="2">
        <v>2</v>
      </c>
    </row>
    <row r="30" spans="1:6">
      <c r="A30" s="4" t="s">
        <v>11</v>
      </c>
      <c r="B30" s="5" t="str">
        <f>CHOOSE(B29,A25,A26,A27)</f>
        <v>Bob</v>
      </c>
      <c r="E30" t="s">
        <v>91</v>
      </c>
    </row>
    <row r="31" spans="1:6">
      <c r="A31" s="4" t="s">
        <v>10</v>
      </c>
      <c r="B31">
        <f>SUM(CHOOSE(B29,B25:E25,B26:E26,B27:E27))</f>
        <v>273</v>
      </c>
    </row>
  </sheetData>
  <pageMargins left="0.7" right="0.7" top="0.75" bottom="0.75" header="0.3" footer="0.3"/>
  <pageSetup orientation="portrait" r:id="rId1"/>
  <legacyDrawing r:id="rId2"/>
  <controls>
    <control shapeId="3074" r:id="rId3" name="ScrollBar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M35"/>
  <sheetViews>
    <sheetView workbookViewId="0">
      <selection activeCell="G27" sqref="G27"/>
    </sheetView>
  </sheetViews>
  <sheetFormatPr defaultRowHeight="15"/>
  <cols>
    <col min="1" max="1" width="19.42578125" bestFit="1" customWidth="1"/>
    <col min="2" max="2" width="11.85546875" bestFit="1" customWidth="1"/>
    <col min="6" max="6" width="11.7109375" bestFit="1" customWidth="1"/>
    <col min="7" max="7" width="13.140625" bestFit="1" customWidth="1"/>
    <col min="8" max="8" width="18.42578125" bestFit="1" customWidth="1"/>
    <col min="9" max="9" width="10.7109375" customWidth="1"/>
    <col min="10" max="10" width="9.28515625" bestFit="1" customWidth="1"/>
    <col min="11" max="11" width="11.5703125" bestFit="1" customWidth="1"/>
    <col min="12" max="12" width="12" bestFit="1" customWidth="1"/>
    <col min="13" max="13" width="10.85546875" bestFit="1" customWidth="1"/>
  </cols>
  <sheetData>
    <row r="1" spans="1:13">
      <c r="A1" s="4" t="s">
        <v>17</v>
      </c>
      <c r="B1" s="2">
        <v>3</v>
      </c>
    </row>
    <row r="2" spans="1:13">
      <c r="A2" s="4" t="s">
        <v>5</v>
      </c>
      <c r="B2" s="2">
        <v>2</v>
      </c>
    </row>
    <row r="3" spans="1:13">
      <c r="A3" s="4" t="s">
        <v>28</v>
      </c>
      <c r="B3">
        <f>INDEX(G5:J9, B1, B2)</f>
        <v>2.99</v>
      </c>
    </row>
    <row r="4" spans="1:13">
      <c r="A4" s="4" t="s">
        <v>26</v>
      </c>
      <c r="B4" s="6">
        <f>AVERAGE(INDEX(G5:J9,B1,))</f>
        <v>3.99</v>
      </c>
      <c r="F4" s="4" t="s">
        <v>92</v>
      </c>
      <c r="G4" s="5" t="s">
        <v>34</v>
      </c>
      <c r="H4" s="5" t="s">
        <v>35</v>
      </c>
      <c r="I4" s="5" t="s">
        <v>36</v>
      </c>
      <c r="J4" s="5" t="s">
        <v>37</v>
      </c>
    </row>
    <row r="5" spans="1:13">
      <c r="A5" s="4" t="s">
        <v>27</v>
      </c>
      <c r="B5" s="6">
        <f>AVERAGE(INDEX(G5:J9,,B2))</f>
        <v>1.5175000000000001</v>
      </c>
      <c r="F5" t="s">
        <v>29</v>
      </c>
      <c r="G5" s="4" t="s">
        <v>25</v>
      </c>
      <c r="H5" s="7" t="s">
        <v>22</v>
      </c>
      <c r="I5" s="7" t="s">
        <v>23</v>
      </c>
      <c r="J5" s="7" t="s">
        <v>24</v>
      </c>
      <c r="L5" s="7" t="s">
        <v>39</v>
      </c>
    </row>
    <row r="6" spans="1:13">
      <c r="F6" t="s">
        <v>30</v>
      </c>
      <c r="G6" s="4" t="s">
        <v>18</v>
      </c>
      <c r="H6" s="4">
        <v>0.59</v>
      </c>
      <c r="I6" s="4">
        <v>0.63</v>
      </c>
      <c r="J6" s="4">
        <v>0.24</v>
      </c>
      <c r="L6" s="8">
        <f>AVERAGE(H6:J6)</f>
        <v>0.48666666666666664</v>
      </c>
    </row>
    <row r="7" spans="1:13">
      <c r="F7" t="s">
        <v>31</v>
      </c>
      <c r="G7" s="4" t="s">
        <v>20</v>
      </c>
      <c r="H7" s="4">
        <v>2.99</v>
      </c>
      <c r="I7" s="4">
        <v>4.99</v>
      </c>
      <c r="J7" s="4">
        <v>3.99</v>
      </c>
      <c r="L7" s="8">
        <f t="shared" ref="L7:L9" si="0">AVERAGE(H7:J7)</f>
        <v>3.99</v>
      </c>
    </row>
    <row r="8" spans="1:13">
      <c r="F8" t="s">
        <v>32</v>
      </c>
      <c r="G8" s="4" t="s">
        <v>19</v>
      </c>
      <c r="H8" s="4">
        <v>1.5</v>
      </c>
      <c r="I8" s="4">
        <v>1.75</v>
      </c>
      <c r="J8" s="4">
        <v>1.25</v>
      </c>
      <c r="L8" s="8">
        <f t="shared" si="0"/>
        <v>1.5</v>
      </c>
    </row>
    <row r="9" spans="1:13">
      <c r="F9" t="s">
        <v>33</v>
      </c>
      <c r="G9" s="4" t="s">
        <v>21</v>
      </c>
      <c r="H9" s="4">
        <v>0.99</v>
      </c>
      <c r="I9" s="4">
        <v>1.99</v>
      </c>
      <c r="J9" s="4">
        <v>1.5</v>
      </c>
      <c r="L9" s="8">
        <f t="shared" si="0"/>
        <v>1.4933333333333334</v>
      </c>
    </row>
    <row r="11" spans="1:13">
      <c r="G11" s="4" t="s">
        <v>38</v>
      </c>
      <c r="H11" s="8">
        <f>AVERAGE(H6:H9)</f>
        <v>1.5175000000000001</v>
      </c>
      <c r="I11" s="8">
        <f t="shared" ref="I11:J11" si="1">AVERAGE(I6:I9)</f>
        <v>2.34</v>
      </c>
      <c r="J11" s="8">
        <f t="shared" si="1"/>
        <v>1.7450000000000001</v>
      </c>
    </row>
    <row r="13" spans="1:13">
      <c r="M13" s="7" t="s">
        <v>43</v>
      </c>
    </row>
    <row r="14" spans="1:13">
      <c r="C14" s="7" t="s">
        <v>40</v>
      </c>
      <c r="D14" s="4" t="s">
        <v>49</v>
      </c>
      <c r="E14" s="4" t="s">
        <v>50</v>
      </c>
      <c r="F14" s="4" t="s">
        <v>51</v>
      </c>
      <c r="H14" s="4" t="s">
        <v>42</v>
      </c>
      <c r="I14" s="13">
        <v>180000</v>
      </c>
      <c r="J14" s="7" t="s">
        <v>40</v>
      </c>
      <c r="K14" s="7" t="s">
        <v>68</v>
      </c>
      <c r="L14" s="7" t="s">
        <v>69</v>
      </c>
      <c r="M14" s="7" t="s">
        <v>41</v>
      </c>
    </row>
    <row r="15" spans="1:13">
      <c r="A15" s="4" t="s">
        <v>46</v>
      </c>
      <c r="B15" s="2">
        <v>15</v>
      </c>
      <c r="C15" s="4">
        <v>1</v>
      </c>
      <c r="D15">
        <v>89</v>
      </c>
      <c r="E15">
        <v>1</v>
      </c>
      <c r="F15">
        <v>89</v>
      </c>
      <c r="H15" s="4" t="s">
        <v>44</v>
      </c>
      <c r="I15">
        <f>MATCH(I14, K15:K20, 1)</f>
        <v>5</v>
      </c>
      <c r="J15">
        <v>1</v>
      </c>
      <c r="K15" s="9">
        <v>0</v>
      </c>
      <c r="L15" s="9">
        <v>8374</v>
      </c>
      <c r="M15" s="6">
        <v>0.1</v>
      </c>
    </row>
    <row r="16" spans="1:13">
      <c r="A16" s="4" t="s">
        <v>47</v>
      </c>
      <c r="B16" s="2">
        <v>0</v>
      </c>
      <c r="C16" s="4">
        <v>2</v>
      </c>
      <c r="D16">
        <v>57</v>
      </c>
      <c r="E16">
        <v>7</v>
      </c>
      <c r="F16">
        <v>67</v>
      </c>
      <c r="H16" s="4" t="s">
        <v>70</v>
      </c>
      <c r="I16">
        <f>INDEX(M15:M20, I15, 1)</f>
        <v>0.33</v>
      </c>
      <c r="J16">
        <v>2</v>
      </c>
      <c r="K16" s="9">
        <f>L15+1</f>
        <v>8375</v>
      </c>
      <c r="L16" s="9">
        <v>33999</v>
      </c>
      <c r="M16" s="6">
        <v>0.15</v>
      </c>
    </row>
    <row r="17" spans="1:13">
      <c r="A17" s="4" t="s">
        <v>93</v>
      </c>
      <c r="B17">
        <f>MATCH(B15,  D15:D24, B16)</f>
        <v>6</v>
      </c>
      <c r="C17" s="4">
        <v>3</v>
      </c>
      <c r="D17">
        <v>32</v>
      </c>
      <c r="E17">
        <v>15</v>
      </c>
      <c r="F17">
        <v>61</v>
      </c>
      <c r="H17" s="4" t="s">
        <v>45</v>
      </c>
      <c r="I17">
        <f>INDEX(M15:M20,  MATCH(I14, K15:K20, 1),  1)</f>
        <v>0.33</v>
      </c>
      <c r="J17">
        <v>3</v>
      </c>
      <c r="K17" s="9">
        <f>L16+1</f>
        <v>34000</v>
      </c>
      <c r="L17" s="9">
        <v>82399</v>
      </c>
      <c r="M17" s="6">
        <v>0.25</v>
      </c>
    </row>
    <row r="18" spans="1:13">
      <c r="A18" s="4" t="s">
        <v>94</v>
      </c>
      <c r="B18">
        <f>MATCH(B15, E15:E24, B16)</f>
        <v>3</v>
      </c>
      <c r="C18" s="4">
        <v>4</v>
      </c>
      <c r="D18">
        <v>7</v>
      </c>
      <c r="E18">
        <v>31</v>
      </c>
      <c r="F18">
        <v>57</v>
      </c>
      <c r="H18" s="4"/>
      <c r="J18">
        <v>4</v>
      </c>
      <c r="K18" s="9">
        <f>L17+1</f>
        <v>82400</v>
      </c>
      <c r="L18" s="9">
        <v>171849</v>
      </c>
      <c r="M18" s="6">
        <v>0.28000000000000003</v>
      </c>
    </row>
    <row r="19" spans="1:13">
      <c r="A19" s="4" t="s">
        <v>95</v>
      </c>
      <c r="B19">
        <f>MATCH(B15, F15:F24, B16)</f>
        <v>8</v>
      </c>
      <c r="C19" s="4">
        <v>5</v>
      </c>
      <c r="D19">
        <v>67</v>
      </c>
      <c r="E19">
        <v>32</v>
      </c>
      <c r="F19">
        <v>35</v>
      </c>
      <c r="H19" s="4" t="s">
        <v>52</v>
      </c>
      <c r="I19">
        <f>LOOKUP(I14, K15:K20, M15:M20)</f>
        <v>0.33</v>
      </c>
      <c r="J19">
        <v>5</v>
      </c>
      <c r="K19" s="9">
        <f>L18+1</f>
        <v>171850</v>
      </c>
      <c r="L19" s="9">
        <v>373649</v>
      </c>
      <c r="M19" s="6">
        <v>0.33</v>
      </c>
    </row>
    <row r="20" spans="1:13">
      <c r="A20" s="4"/>
      <c r="C20" s="4">
        <v>6</v>
      </c>
      <c r="D20">
        <v>15</v>
      </c>
      <c r="E20">
        <v>35</v>
      </c>
      <c r="F20">
        <v>32</v>
      </c>
      <c r="J20">
        <v>6</v>
      </c>
      <c r="K20" s="9">
        <f>L19+1</f>
        <v>373650</v>
      </c>
      <c r="M20" s="6">
        <v>0.35</v>
      </c>
    </row>
    <row r="21" spans="1:13">
      <c r="A21" s="4" t="s">
        <v>48</v>
      </c>
      <c r="B21">
        <f>INDEX(D15:D24,  MATCH(B15, D15:D24, 0),  1)</f>
        <v>15</v>
      </c>
      <c r="C21" s="4">
        <v>7</v>
      </c>
      <c r="D21">
        <v>35</v>
      </c>
      <c r="E21">
        <v>57</v>
      </c>
      <c r="F21">
        <v>31</v>
      </c>
    </row>
    <row r="22" spans="1:13">
      <c r="C22" s="4">
        <v>8</v>
      </c>
      <c r="D22">
        <v>61</v>
      </c>
      <c r="E22">
        <v>61</v>
      </c>
      <c r="F22">
        <v>15</v>
      </c>
    </row>
    <row r="23" spans="1:13">
      <c r="C23" s="4">
        <v>9</v>
      </c>
      <c r="D23">
        <v>1</v>
      </c>
      <c r="E23">
        <v>67</v>
      </c>
      <c r="F23">
        <v>7</v>
      </c>
    </row>
    <row r="24" spans="1:13">
      <c r="C24" s="4">
        <v>10</v>
      </c>
      <c r="D24">
        <v>31</v>
      </c>
      <c r="E24">
        <v>89</v>
      </c>
      <c r="F24">
        <v>1</v>
      </c>
    </row>
    <row r="27" spans="1:13">
      <c r="A27" s="7" t="s">
        <v>59</v>
      </c>
      <c r="B27" s="4" t="s">
        <v>58</v>
      </c>
    </row>
    <row r="28" spans="1:13">
      <c r="A28">
        <v>0</v>
      </c>
      <c r="B28" t="s">
        <v>57</v>
      </c>
    </row>
    <row r="29" spans="1:13">
      <c r="A29">
        <v>60</v>
      </c>
      <c r="B29" t="s">
        <v>56</v>
      </c>
    </row>
    <row r="30" spans="1:13">
      <c r="A30">
        <v>70</v>
      </c>
      <c r="B30" t="s">
        <v>55</v>
      </c>
    </row>
    <row r="31" spans="1:13">
      <c r="A31">
        <v>80</v>
      </c>
      <c r="B31" t="s">
        <v>54</v>
      </c>
    </row>
    <row r="32" spans="1:13">
      <c r="A32">
        <v>90</v>
      </c>
      <c r="B32" t="s">
        <v>53</v>
      </c>
    </row>
    <row r="34" spans="1:5">
      <c r="A34" s="4" t="s">
        <v>62</v>
      </c>
      <c r="B34" s="2">
        <v>80</v>
      </c>
      <c r="E34" t="s">
        <v>60</v>
      </c>
    </row>
    <row r="35" spans="1:5">
      <c r="A35" s="4" t="s">
        <v>58</v>
      </c>
      <c r="B35" t="str">
        <f>LOOKUP(B34, A28:A32, B28:B32)</f>
        <v>B</v>
      </c>
      <c r="E35" t="s">
        <v>61</v>
      </c>
    </row>
  </sheetData>
  <sortState ref="F15:F24">
    <sortCondition descending="1" ref="F12"/>
  </sortState>
  <conditionalFormatting sqref="G5:J9">
    <cfRule type="expression" dxfId="10" priority="13">
      <formula>AND(ROW()-4=$B$1,COLUMN()-6=$B$2)</formula>
    </cfRule>
  </conditionalFormatting>
  <conditionalFormatting sqref="B17">
    <cfRule type="expression" dxfId="9" priority="12">
      <formula>$B$16&lt;&gt;0</formula>
    </cfRule>
  </conditionalFormatting>
  <conditionalFormatting sqref="B18">
    <cfRule type="expression" dxfId="8" priority="11">
      <formula>$B$16=-1</formula>
    </cfRule>
  </conditionalFormatting>
  <conditionalFormatting sqref="B19">
    <cfRule type="expression" dxfId="7" priority="10">
      <formula>$B$16=1</formula>
    </cfRule>
  </conditionalFormatting>
  <conditionalFormatting sqref="D15:F24">
    <cfRule type="cellIs" dxfId="6" priority="8" operator="equal">
      <formula>$B$15</formula>
    </cfRule>
  </conditionalFormatting>
  <conditionalFormatting sqref="C15:C24">
    <cfRule type="cellIs" dxfId="5" priority="2" operator="equal">
      <formula>$B$19</formula>
    </cfRule>
    <cfRule type="cellIs" dxfId="4" priority="3" operator="equal">
      <formula>$B$18</formula>
    </cfRule>
    <cfRule type="cellIs" dxfId="3" priority="4" operator="equal">
      <formula>$B$17</formula>
    </cfRule>
  </conditionalFormatting>
  <conditionalFormatting sqref="B16">
    <cfRule type="cellIs" dxfId="2" priority="1" operator="notBetween">
      <formula>-1</formula>
      <formula>1</formula>
    </cfRule>
  </conditionalFormatting>
  <pageMargins left="0.7" right="0.7" top="0.75" bottom="0.75" header="0.3" footer="0.3"/>
  <pageSetup orientation="portrait" r:id="rId1"/>
  <legacyDrawing r:id="rId2"/>
  <controls>
    <control shapeId="2049" r:id="rId3" name="ScrollBar1"/>
  </control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"/>
  <dimension ref="A1:L26"/>
  <sheetViews>
    <sheetView workbookViewId="0">
      <selection activeCell="A26" sqref="A26:B26"/>
    </sheetView>
  </sheetViews>
  <sheetFormatPr defaultRowHeight="15"/>
  <cols>
    <col min="1" max="1" width="22" bestFit="1" customWidth="1"/>
    <col min="5" max="5" width="9.140625" customWidth="1"/>
    <col min="7" max="7" width="15.7109375" bestFit="1" customWidth="1"/>
    <col min="8" max="8" width="16.28515625" bestFit="1" customWidth="1"/>
  </cols>
  <sheetData>
    <row r="1" spans="1:12">
      <c r="A1" s="4" t="s">
        <v>71</v>
      </c>
      <c r="B1" s="2">
        <v>16</v>
      </c>
      <c r="E1" t="s">
        <v>40</v>
      </c>
      <c r="F1" t="s">
        <v>75</v>
      </c>
      <c r="G1" t="s">
        <v>78</v>
      </c>
      <c r="H1" t="s">
        <v>79</v>
      </c>
      <c r="I1" t="s">
        <v>76</v>
      </c>
      <c r="J1" t="s">
        <v>77</v>
      </c>
    </row>
    <row r="2" spans="1:12">
      <c r="A2" s="4" t="s">
        <v>96</v>
      </c>
      <c r="B2">
        <f>RANK(B1,$F$2:$F$11)</f>
        <v>10</v>
      </c>
      <c r="E2">
        <v>1</v>
      </c>
      <c r="F2" s="11">
        <v>60</v>
      </c>
      <c r="G2">
        <f t="shared" ref="G2:G11" si="0">RANK(F2, $F$2:$F$11, 0)</f>
        <v>4</v>
      </c>
      <c r="H2">
        <f t="shared" ref="H2:H11" si="1">RANK(F2, $F$2:$F$11, 1)</f>
        <v>7</v>
      </c>
      <c r="I2">
        <f>SMALL($F$2:$F$11, E2)</f>
        <v>16</v>
      </c>
      <c r="J2">
        <f>LARGE($F$2:$F$11, E2)</f>
        <v>99</v>
      </c>
      <c r="L2" s="10"/>
    </row>
    <row r="3" spans="1:12">
      <c r="A3" s="4" t="s">
        <v>97</v>
      </c>
      <c r="B3">
        <f>RANK(B1, $F$2:$F$11, 1)</f>
        <v>1</v>
      </c>
      <c r="E3">
        <v>2</v>
      </c>
      <c r="F3" s="11">
        <v>24</v>
      </c>
      <c r="G3">
        <f t="shared" si="0"/>
        <v>9</v>
      </c>
      <c r="H3">
        <f t="shared" si="1"/>
        <v>2</v>
      </c>
      <c r="I3">
        <f t="shared" ref="I3:I11" si="2">SMALL($F$2:$F$11, E3)</f>
        <v>24</v>
      </c>
      <c r="J3">
        <f t="shared" ref="J3:J11" si="3">LARGE($F$2:$F$11, E3)</f>
        <v>86</v>
      </c>
      <c r="L3" s="10"/>
    </row>
    <row r="4" spans="1:12">
      <c r="A4" s="4"/>
      <c r="E4">
        <v>3</v>
      </c>
      <c r="F4" s="11">
        <v>63</v>
      </c>
      <c r="G4">
        <f t="shared" si="0"/>
        <v>3</v>
      </c>
      <c r="H4">
        <f t="shared" si="1"/>
        <v>8</v>
      </c>
      <c r="I4">
        <f t="shared" si="2"/>
        <v>36</v>
      </c>
      <c r="J4">
        <f t="shared" si="3"/>
        <v>63</v>
      </c>
      <c r="L4" s="10"/>
    </row>
    <row r="5" spans="1:12">
      <c r="A5" s="4" t="s">
        <v>72</v>
      </c>
      <c r="B5" s="2">
        <v>1</v>
      </c>
      <c r="E5">
        <v>4</v>
      </c>
      <c r="F5" s="11">
        <v>99</v>
      </c>
      <c r="G5">
        <f t="shared" si="0"/>
        <v>1</v>
      </c>
      <c r="H5">
        <f t="shared" si="1"/>
        <v>10</v>
      </c>
      <c r="I5">
        <f t="shared" si="2"/>
        <v>39</v>
      </c>
      <c r="J5">
        <f t="shared" si="3"/>
        <v>60</v>
      </c>
      <c r="L5" s="10"/>
    </row>
    <row r="6" spans="1:12">
      <c r="A6" s="4" t="s">
        <v>73</v>
      </c>
      <c r="B6">
        <f>SMALL(F2:F11,B5)</f>
        <v>16</v>
      </c>
      <c r="E6">
        <v>5</v>
      </c>
      <c r="F6" s="11">
        <v>16</v>
      </c>
      <c r="G6">
        <f t="shared" si="0"/>
        <v>10</v>
      </c>
      <c r="H6">
        <f t="shared" si="1"/>
        <v>1</v>
      </c>
      <c r="I6">
        <f t="shared" si="2"/>
        <v>42</v>
      </c>
      <c r="J6">
        <f t="shared" si="3"/>
        <v>51</v>
      </c>
      <c r="L6" s="10"/>
    </row>
    <row r="7" spans="1:12">
      <c r="A7" s="4" t="s">
        <v>74</v>
      </c>
      <c r="B7">
        <f>LARGE(F2:F11,B5)</f>
        <v>99</v>
      </c>
      <c r="E7">
        <v>6</v>
      </c>
      <c r="F7" s="11">
        <v>36</v>
      </c>
      <c r="G7">
        <f t="shared" si="0"/>
        <v>8</v>
      </c>
      <c r="H7">
        <f t="shared" si="1"/>
        <v>3</v>
      </c>
      <c r="I7">
        <f t="shared" si="2"/>
        <v>51</v>
      </c>
      <c r="J7">
        <f t="shared" si="3"/>
        <v>42</v>
      </c>
      <c r="L7" s="10"/>
    </row>
    <row r="8" spans="1:12">
      <c r="E8">
        <v>7</v>
      </c>
      <c r="F8" s="11">
        <v>42</v>
      </c>
      <c r="G8">
        <f t="shared" si="0"/>
        <v>6</v>
      </c>
      <c r="H8">
        <f t="shared" si="1"/>
        <v>5</v>
      </c>
      <c r="I8">
        <f t="shared" si="2"/>
        <v>60</v>
      </c>
      <c r="J8">
        <f t="shared" si="3"/>
        <v>39</v>
      </c>
      <c r="L8" s="10"/>
    </row>
    <row r="9" spans="1:12">
      <c r="E9">
        <v>8</v>
      </c>
      <c r="F9" s="11">
        <v>39</v>
      </c>
      <c r="G9">
        <f t="shared" si="0"/>
        <v>7</v>
      </c>
      <c r="H9">
        <f t="shared" si="1"/>
        <v>4</v>
      </c>
      <c r="I9">
        <f t="shared" si="2"/>
        <v>63</v>
      </c>
      <c r="J9">
        <f t="shared" si="3"/>
        <v>36</v>
      </c>
      <c r="L9" s="10"/>
    </row>
    <row r="10" spans="1:12">
      <c r="E10">
        <v>9</v>
      </c>
      <c r="F10" s="11">
        <v>86</v>
      </c>
      <c r="G10">
        <f t="shared" si="0"/>
        <v>2</v>
      </c>
      <c r="H10">
        <f t="shared" si="1"/>
        <v>9</v>
      </c>
      <c r="I10">
        <f t="shared" si="2"/>
        <v>86</v>
      </c>
      <c r="J10">
        <f t="shared" si="3"/>
        <v>24</v>
      </c>
      <c r="L10" s="10"/>
    </row>
    <row r="11" spans="1:12">
      <c r="E11">
        <v>10</v>
      </c>
      <c r="F11" s="11">
        <v>51</v>
      </c>
      <c r="G11">
        <f t="shared" si="0"/>
        <v>5</v>
      </c>
      <c r="H11">
        <f t="shared" si="1"/>
        <v>6</v>
      </c>
      <c r="I11">
        <f t="shared" si="2"/>
        <v>99</v>
      </c>
      <c r="J11">
        <f t="shared" si="3"/>
        <v>16</v>
      </c>
      <c r="L11" s="10"/>
    </row>
    <row r="14" spans="1:12">
      <c r="A14" s="4" t="s">
        <v>83</v>
      </c>
      <c r="B14" s="12" t="s">
        <v>80</v>
      </c>
    </row>
    <row r="15" spans="1:12">
      <c r="A15" s="4" t="s">
        <v>85</v>
      </c>
      <c r="B15" s="2">
        <v>1</v>
      </c>
    </row>
    <row r="16" spans="1:12">
      <c r="A16" s="4" t="s">
        <v>86</v>
      </c>
      <c r="B16" s="2">
        <v>1</v>
      </c>
      <c r="F16">
        <v>1</v>
      </c>
      <c r="G16">
        <v>2</v>
      </c>
      <c r="H16">
        <v>3</v>
      </c>
      <c r="I16">
        <v>4</v>
      </c>
      <c r="J16">
        <v>5</v>
      </c>
    </row>
    <row r="17" spans="1:10">
      <c r="A17" s="4" t="s">
        <v>81</v>
      </c>
      <c r="B17" s="2">
        <v>2</v>
      </c>
      <c r="F17">
        <v>6</v>
      </c>
      <c r="G17">
        <v>7</v>
      </c>
      <c r="H17">
        <v>8</v>
      </c>
      <c r="I17">
        <v>9</v>
      </c>
      <c r="J17">
        <v>10</v>
      </c>
    </row>
    <row r="18" spans="1:10">
      <c r="A18" s="4" t="s">
        <v>82</v>
      </c>
      <c r="B18" s="2">
        <v>2</v>
      </c>
      <c r="F18">
        <v>11</v>
      </c>
      <c r="G18">
        <v>12</v>
      </c>
      <c r="H18">
        <v>13</v>
      </c>
      <c r="I18">
        <v>14</v>
      </c>
      <c r="J18">
        <v>15</v>
      </c>
    </row>
    <row r="19" spans="1:10">
      <c r="A19" s="4" t="s">
        <v>90</v>
      </c>
      <c r="B19">
        <f ca="1">SUM(OFFSET(INDIRECT(B14),B15,B16,B17,B18))</f>
        <v>40</v>
      </c>
      <c r="F19">
        <v>16</v>
      </c>
      <c r="G19">
        <v>17</v>
      </c>
      <c r="H19">
        <v>18</v>
      </c>
      <c r="I19">
        <v>19</v>
      </c>
      <c r="J19">
        <v>20</v>
      </c>
    </row>
    <row r="20" spans="1:10">
      <c r="F20">
        <v>21</v>
      </c>
      <c r="G20">
        <v>22</v>
      </c>
      <c r="H20">
        <v>23</v>
      </c>
      <c r="I20">
        <v>24</v>
      </c>
      <c r="J20">
        <v>25</v>
      </c>
    </row>
    <row r="21" spans="1:10">
      <c r="A21" s="4" t="s">
        <v>84</v>
      </c>
      <c r="B21" s="5" t="str">
        <f ca="1">ADDRESS(ROW(INDIRECT(B14))+B15,COLUMN(INDIRECT(B14))+B16,4)&amp;":"&amp;ADDRESS(ROW(INDIRECT(B14))+B15+B17-1,COLUMN(INDIRECT(B14))+B16+B18-1,4)</f>
        <v>G17:H18</v>
      </c>
    </row>
    <row r="23" spans="1:10">
      <c r="A23" s="4" t="s">
        <v>87</v>
      </c>
    </row>
    <row r="24" spans="1:10">
      <c r="A24" s="4" t="s">
        <v>88</v>
      </c>
      <c r="B24">
        <f ca="1">ROW(OFFSET(INDIRECT(B14),B15,B16,B17,B18))</f>
        <v>17</v>
      </c>
    </row>
    <row r="25" spans="1:10">
      <c r="A25" s="4" t="s">
        <v>89</v>
      </c>
      <c r="B25">
        <f ca="1">COLUMN(OFFSET(INDIRECT(B14),B15,B16,B17,B18))</f>
        <v>7</v>
      </c>
    </row>
    <row r="26" spans="1:10">
      <c r="A26" s="4"/>
    </row>
  </sheetData>
  <conditionalFormatting sqref="B17:B18">
    <cfRule type="cellIs" dxfId="1" priority="1" operator="lessThan">
      <formula>1</formula>
    </cfRule>
  </conditionalFormatting>
  <conditionalFormatting sqref="C13:M23">
    <cfRule type="expression" dxfId="0" priority="10">
      <formula>AND(ROW()&gt;=$B$24,ROW()&lt;$B$24+$B$17,COLUMN()&gt;=$B$25,COLUMN()&lt;$B$25+$B$18)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Indirect+ARC</vt:lpstr>
      <vt:lpstr>IM+L</vt:lpstr>
      <vt:lpstr>RSLO</vt:lpstr>
    </vt:vector>
  </TitlesOfParts>
  <Company>Bren School of Information and Computer Sciences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E. Pattis</dc:creator>
  <cp:lastModifiedBy>Information and Computer Sciences</cp:lastModifiedBy>
  <dcterms:created xsi:type="dcterms:W3CDTF">2010-04-11T20:59:16Z</dcterms:created>
  <dcterms:modified xsi:type="dcterms:W3CDTF">2011-04-18T01:53:42Z</dcterms:modified>
</cp:coreProperties>
</file>